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<sst xmlns="http://schemas.openxmlformats.org/spreadsheetml/2006/main" count="289" uniqueCount="109">
  <si>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</si>
  <si>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</si>
  <si>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</si>
  <si>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</si>
  <si>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</si>
  <si>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</si>
  <si>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</si>
  <si>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</si>
  <si>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</si>
  <si>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</si>
  <si>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</si>
  <si>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</si>
  <si>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</si>
  <si>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</si>
  <si>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</si>
  <si>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</si>
  <si>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</si>
  <si>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</si>
  <si>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</si>
  <si>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</si>
  <si>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</si>
  <si>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</si>
  <si>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</si>
  <si>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</si>
  <si>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</si>
  <si>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</si>
  <si>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</si>
  <si>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</si>
  <si>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</si>
  <si>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</si>
  <si>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</si>
  <si>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</si>
  <si>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</si>
  <si>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</si>
  <si>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</si>
  <si>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</si>
  <si>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</si>
  <si>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</si>
  <si>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</si>
  <si>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</si>
  <si>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</si>
  <si>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</si>
  <si>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</si>
  <si>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</si>
  <si>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</si>
  <si>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</si>
  <si>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</si>
  <si>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</si>
  <si>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</si>
  <si>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</si>
  <si>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</si>
  <si>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</si>
  <si>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</si>
  <si>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</si>
  <si>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</si>
  <si>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</si>
  <si>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</si>
  <si>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</si>
  <si>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</si>
  <si>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</si>
  <si>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</si>
  <si>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</si>
  <si>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</si>
  <si>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</si>
  <si>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</si>
  <si>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</si>
  <si>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</si>
  <si>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</si>
  <si>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</si>
  <si>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</si>
  <si>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</si>
  <si>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</si>
  <si>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</si>
  <si>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</si>
  <si>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</si>
  <si>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</si>
  <si>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</si>
  <si>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</si>
  <si>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</si>
  <si>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</si>
  <si>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</si>
  <si>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</si>
  <si>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</si>
  <si>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</si>
  <si>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</si>
  <si>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</si>
  <si>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</si>
  <si>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</si>
  <si>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</si>
  <si>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</si>
  <si>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</si>
  <si>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</si>
  <si>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</si>
  <si>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</si>
  <si>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</si>
  <si>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</si>
  <si>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</si>
  <si>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</si>
  <si>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</si>
  <si>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</si>
  <si>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</si>
  <si>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</si>
  <si>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</si>
  <si>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</si>
  <si>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18.07.2018</t>
  </si>
  <si>
    <r>
      <t xml:space="preserve">станом на 18.07.2018р.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</si>
  <si>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</si>
  <si>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18.07.2018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</si>
  <si>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18.07.2018р.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</si>
</sst>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15"/>
      <color indexed="8"/>
      <name val="Times New Roman"/>
      <family val="1"/>
    </font>
    <font>
      <sz val="1.9"/>
      <color indexed="8"/>
      <name val="Times New Roman"/>
      <family val="1"/>
    </font>
    <font>
      <sz val="3.55"/>
      <color indexed="8"/>
      <name val="Times New Roman"/>
      <family val="1"/>
    </font>
    <font>
      <sz val="6.3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34140"/>
        <c:crosses val="autoZero"/>
        <c:auto val="0"/>
        <c:lblOffset val="100"/>
        <c:tickLblSkip val="1"/>
        <c:noMultiLvlLbl val="0"/>
      </c:catAx>
      <c:valAx>
        <c:axId val="229341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9178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0"/>
        <c:lblOffset val="100"/>
        <c:tickLblSkip val="1"/>
        <c:noMultiLvlLbl val="0"/>
      </c:catAx>
      <c:valAx>
        <c:axId val="457260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06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 val="autoZero"/>
        <c:auto val="0"/>
        <c:lblOffset val="100"/>
        <c:tickLblSkip val="1"/>
        <c:noMultiLvlLbl val="0"/>
      </c:catAx>
      <c:valAx>
        <c:axId val="128202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810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09082"/>
        <c:crosses val="autoZero"/>
        <c:auto val="0"/>
        <c:lblOffset val="100"/>
        <c:tickLblSkip val="1"/>
        <c:noMultiLvlLbl val="0"/>
      </c:catAx>
      <c:valAx>
        <c:axId val="3180908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2735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98820"/>
        <c:crosses val="autoZero"/>
        <c:auto val="0"/>
        <c:lblOffset val="100"/>
        <c:tickLblSkip val="1"/>
        <c:noMultiLvlLbl val="0"/>
      </c:catAx>
      <c:valAx>
        <c:axId val="263988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8462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929646"/>
        <c:crosses val="autoZero"/>
        <c:auto val="0"/>
        <c:lblOffset val="100"/>
        <c:tickLblSkip val="1"/>
        <c:noMultiLvlLbl val="0"/>
      </c:catAx>
      <c:valAx>
        <c:axId val="5792964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2627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9720"/>
        <c:crosses val="autoZero"/>
        <c:auto val="0"/>
        <c:lblOffset val="100"/>
        <c:tickLblSkip val="1"/>
        <c:noMultiLvlLbl val="0"/>
      </c:catAx>
      <c:valAx>
        <c:axId val="6178972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60476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236569"/>
        <c:axId val="38911394"/>
      </c:bar3D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656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658227"/>
        <c:axId val="64815180"/>
      </c:bar3D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822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866 728,5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-81 006,0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-41 483,6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66</v>
      </c>
      <c r="S1" s="122"/>
      <c r="T1" s="122"/>
      <c r="U1" s="122"/>
      <c r="V1" s="122"/>
      <c r="W1" s="123"/>
    </row>
    <row r="2" spans="1:23" ht="1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71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2">
        <v>0</v>
      </c>
      <c r="V4" s="133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4">
        <v>1</v>
      </c>
      <c r="V5" s="135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6">
        <v>0</v>
      </c>
      <c r="V7" s="137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4">
        <v>0</v>
      </c>
      <c r="V8" s="135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4">
        <v>0</v>
      </c>
      <c r="V10" s="135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4">
        <v>0</v>
      </c>
      <c r="V12" s="135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4">
        <v>0</v>
      </c>
      <c r="V14" s="135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4">
        <v>0</v>
      </c>
      <c r="V16" s="135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4">
        <v>0</v>
      </c>
      <c r="V21" s="135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4">
        <v>0</v>
      </c>
      <c r="V22" s="135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6">
        <v>0</v>
      </c>
      <c r="V23" s="14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8">
        <f>SUM(U4:U23)</f>
        <v>1</v>
      </c>
      <c r="V24" s="149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43132</v>
      </c>
      <c r="S29" s="152">
        <f>14560.55/1000</f>
        <v>14.56055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43132</v>
      </c>
      <c r="S39" s="140">
        <f>4362046.31/1000</f>
        <v>4362.04631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73</v>
      </c>
      <c r="S1" s="122"/>
      <c r="T1" s="122"/>
      <c r="U1" s="122"/>
      <c r="V1" s="122"/>
      <c r="W1" s="123"/>
    </row>
    <row r="2" spans="1:23" ht="15" thickBot="1">
      <c r="A2" s="124" t="s">
        <v>77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78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4">
        <v>0</v>
      </c>
      <c r="V8" s="135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4">
        <v>0</v>
      </c>
      <c r="V9" s="135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4">
        <v>1</v>
      </c>
      <c r="V10" s="135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4">
        <v>0</v>
      </c>
      <c r="V12" s="135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4">
        <v>0</v>
      </c>
      <c r="V15" s="135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4">
        <v>0</v>
      </c>
      <c r="V18" s="135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4">
        <v>0</v>
      </c>
      <c r="V19" s="135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4">
        <v>0</v>
      </c>
      <c r="V21" s="135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6">
        <v>0</v>
      </c>
      <c r="V23" s="147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8">
        <f>SUM(U4:U23)</f>
        <v>1</v>
      </c>
      <c r="V24" s="149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43160</v>
      </c>
      <c r="S29" s="152">
        <v>144.8304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43160</v>
      </c>
      <c r="S39" s="140">
        <v>4586.3857499999995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81</v>
      </c>
      <c r="S1" s="122"/>
      <c r="T1" s="122"/>
      <c r="U1" s="122"/>
      <c r="V1" s="122"/>
      <c r="W1" s="123"/>
    </row>
    <row r="2" spans="1:23" ht="15" thickBot="1">
      <c r="A2" s="124" t="s">
        <v>82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2">
        <v>0</v>
      </c>
      <c r="V4" s="133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6">
        <v>0</v>
      </c>
      <c r="V7" s="137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4">
        <v>1</v>
      </c>
      <c r="V8" s="135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4">
        <v>0</v>
      </c>
      <c r="V12" s="135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4">
        <v>0</v>
      </c>
      <c r="V13" s="135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4">
        <v>0</v>
      </c>
      <c r="V14" s="135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4">
        <v>0</v>
      </c>
      <c r="V17" s="135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4">
        <v>0</v>
      </c>
      <c r="V18" s="135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4">
        <v>0</v>
      </c>
      <c r="V19" s="135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4">
        <v>0</v>
      </c>
      <c r="V20" s="135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4">
        <v>0</v>
      </c>
      <c r="V21" s="135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4">
        <v>0</v>
      </c>
      <c r="V22" s="135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4">
        <v>0</v>
      </c>
      <c r="V23" s="135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6"/>
      <c r="V24" s="14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8">
        <f>SUM(U4:U24)</f>
        <v>1</v>
      </c>
      <c r="V25" s="149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43191</v>
      </c>
      <c r="S30" s="152">
        <v>36.88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43191</v>
      </c>
      <c r="S40" s="140">
        <v>6267.390409999999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85</v>
      </c>
      <c r="S1" s="122"/>
      <c r="T1" s="122"/>
      <c r="U1" s="122"/>
      <c r="V1" s="122"/>
      <c r="W1" s="123"/>
    </row>
    <row r="2" spans="1:23" ht="15" thickBot="1">
      <c r="A2" s="124" t="s">
        <v>87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2">
        <v>0</v>
      </c>
      <c r="V4" s="133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4">
        <v>0</v>
      </c>
      <c r="V5" s="135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6">
        <v>0</v>
      </c>
      <c r="V6" s="137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6">
        <v>0</v>
      </c>
      <c r="V7" s="137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4">
        <v>0</v>
      </c>
      <c r="V8" s="135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4">
        <v>0</v>
      </c>
      <c r="V9" s="135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4">
        <v>0</v>
      </c>
      <c r="V10" s="135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4">
        <v>0</v>
      </c>
      <c r="V13" s="135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4">
        <v>1</v>
      </c>
      <c r="V17" s="135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4">
        <v>0</v>
      </c>
      <c r="V18" s="135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4">
        <v>0</v>
      </c>
      <c r="V19" s="135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4">
        <v>0</v>
      </c>
      <c r="V21" s="135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6">
        <v>0</v>
      </c>
      <c r="V22" s="147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8">
        <f>SUM(U4:U22)</f>
        <v>1</v>
      </c>
      <c r="V23" s="149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0" t="s">
        <v>33</v>
      </c>
      <c r="S26" s="150"/>
      <c r="T26" s="150"/>
      <c r="U26" s="15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1" t="s">
        <v>29</v>
      </c>
      <c r="S27" s="151"/>
      <c r="T27" s="151"/>
      <c r="U27" s="15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8">
        <v>43221</v>
      </c>
      <c r="S28" s="152">
        <f>164449.89/1000</f>
        <v>164.44989</v>
      </c>
      <c r="T28" s="152"/>
      <c r="U28" s="152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/>
      <c r="S29" s="152"/>
      <c r="T29" s="152"/>
      <c r="U29" s="152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0" t="s">
        <v>30</v>
      </c>
      <c r="S36" s="150"/>
      <c r="T36" s="150"/>
      <c r="U36" s="150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6" t="s">
        <v>31</v>
      </c>
      <c r="S37" s="156"/>
      <c r="T37" s="156"/>
      <c r="U37" s="15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8">
        <v>43221</v>
      </c>
      <c r="S38" s="140">
        <f>6073942.31/1000</f>
        <v>6073.942309999999</v>
      </c>
      <c r="T38" s="141"/>
      <c r="U38" s="142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9"/>
      <c r="S39" s="143"/>
      <c r="T39" s="144"/>
      <c r="U39" s="145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90</v>
      </c>
      <c r="S1" s="122"/>
      <c r="T1" s="122"/>
      <c r="U1" s="122"/>
      <c r="V1" s="122"/>
      <c r="W1" s="123"/>
    </row>
    <row r="2" spans="1:23" ht="15" thickBot="1">
      <c r="A2" s="124" t="s">
        <v>92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93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32">
        <v>0</v>
      </c>
      <c r="V4" s="133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34">
        <v>0</v>
      </c>
      <c r="V5" s="135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6">
        <v>0</v>
      </c>
      <c r="V6" s="137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34">
        <v>0</v>
      </c>
      <c r="V14" s="135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34">
        <v>0</v>
      </c>
      <c r="V17" s="135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34">
        <v>0</v>
      </c>
      <c r="V18" s="135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34">
        <v>0</v>
      </c>
      <c r="V19" s="135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34">
        <v>0</v>
      </c>
      <c r="V21" s="135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34">
        <v>0</v>
      </c>
      <c r="V22" s="135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34">
        <v>0</v>
      </c>
      <c r="V23" s="135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6">
        <v>0</v>
      </c>
      <c r="V24" s="147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8">
        <f>SUM(U4:U24)</f>
        <v>1</v>
      </c>
      <c r="V25" s="149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33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 t="s">
        <v>29</v>
      </c>
      <c r="S29" s="151"/>
      <c r="T29" s="151"/>
      <c r="U29" s="15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>
        <v>43252</v>
      </c>
      <c r="S30" s="152">
        <f>143460/1000</f>
        <v>143.46</v>
      </c>
      <c r="T30" s="152"/>
      <c r="U30" s="15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9"/>
      <c r="S31" s="152"/>
      <c r="T31" s="152"/>
      <c r="U31" s="15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 t="s">
        <v>30</v>
      </c>
      <c r="S38" s="150"/>
      <c r="T38" s="150"/>
      <c r="U38" s="150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6" t="s">
        <v>31</v>
      </c>
      <c r="S39" s="156"/>
      <c r="T39" s="156"/>
      <c r="U39" s="15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>
        <v>43252</v>
      </c>
      <c r="S40" s="140">
        <v>2090.605379999998</v>
      </c>
      <c r="T40" s="141"/>
      <c r="U40" s="14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9"/>
      <c r="S41" s="143"/>
      <c r="T41" s="144"/>
      <c r="U41" s="14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96</v>
      </c>
      <c r="S1" s="122"/>
      <c r="T1" s="122"/>
      <c r="U1" s="122"/>
      <c r="V1" s="122"/>
      <c r="W1" s="123"/>
    </row>
    <row r="2" spans="1:23" ht="1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98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32">
        <v>0</v>
      </c>
      <c r="V4" s="133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34">
        <v>0</v>
      </c>
      <c r="V5" s="135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36">
        <v>1</v>
      </c>
      <c r="V7" s="137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34">
        <v>0</v>
      </c>
      <c r="V13" s="135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34">
        <v>0</v>
      </c>
      <c r="V16" s="135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34">
        <v>0</v>
      </c>
      <c r="V17" s="135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34">
        <v>0</v>
      </c>
      <c r="V18" s="135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34">
        <v>0</v>
      </c>
      <c r="V19" s="135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34">
        <v>0</v>
      </c>
      <c r="V20" s="135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34">
        <v>2</v>
      </c>
      <c r="V21" s="135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34">
        <v>0</v>
      </c>
      <c r="V22" s="135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6">
        <v>0</v>
      </c>
      <c r="V23" s="147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8">
        <f>SUM(U4:U23)</f>
        <v>3</v>
      </c>
      <c r="V24" s="149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33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1" t="s">
        <v>29</v>
      </c>
      <c r="S28" s="151"/>
      <c r="T28" s="151"/>
      <c r="U28" s="15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>
        <v>43282</v>
      </c>
      <c r="S29" s="152">
        <v>1.88</v>
      </c>
      <c r="T29" s="152"/>
      <c r="U29" s="15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/>
      <c r="S30" s="152"/>
      <c r="T30" s="152"/>
      <c r="U30" s="15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0" t="s">
        <v>30</v>
      </c>
      <c r="S37" s="150"/>
      <c r="T37" s="150"/>
      <c r="U37" s="150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6" t="s">
        <v>31</v>
      </c>
      <c r="S38" s="156"/>
      <c r="T38" s="156"/>
      <c r="U38" s="15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>
        <v>43282</v>
      </c>
      <c r="S39" s="140">
        <v>1083.8231599999983</v>
      </c>
      <c r="T39" s="141"/>
      <c r="U39" s="14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/>
      <c r="S40" s="143"/>
      <c r="T40" s="144"/>
      <c r="U40" s="14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100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102</v>
      </c>
      <c r="S1" s="122"/>
      <c r="T1" s="122"/>
      <c r="U1" s="122"/>
      <c r="V1" s="122"/>
      <c r="W1" s="123"/>
    </row>
    <row r="2" spans="1:23" ht="15" thickBot="1">
      <c r="A2" s="124" t="s">
        <v>104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105</v>
      </c>
      <c r="S2" s="128"/>
      <c r="T2" s="128"/>
      <c r="U2" s="128"/>
      <c r="V2" s="128"/>
      <c r="W2" s="129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0" t="s">
        <v>47</v>
      </c>
      <c r="V3" s="131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5464.55</v>
      </c>
      <c r="R4" s="94">
        <v>0</v>
      </c>
      <c r="S4" s="95">
        <v>0</v>
      </c>
      <c r="T4" s="96">
        <v>1486.2</v>
      </c>
      <c r="U4" s="132">
        <v>0</v>
      </c>
      <c r="V4" s="133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5464.6</v>
      </c>
      <c r="R5" s="69">
        <v>10</v>
      </c>
      <c r="S5" s="65">
        <v>0</v>
      </c>
      <c r="T5" s="70">
        <v>0</v>
      </c>
      <c r="U5" s="134">
        <v>0</v>
      </c>
      <c r="V5" s="135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5464.6</v>
      </c>
      <c r="R6" s="69">
        <v>0</v>
      </c>
      <c r="S6" s="65">
        <v>0</v>
      </c>
      <c r="T6" s="70">
        <v>0</v>
      </c>
      <c r="U6" s="134">
        <v>0</v>
      </c>
      <c r="V6" s="135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5464.6</v>
      </c>
      <c r="R7" s="71">
        <v>0</v>
      </c>
      <c r="S7" s="72">
        <v>0</v>
      </c>
      <c r="T7" s="73">
        <v>10.9</v>
      </c>
      <c r="U7" s="136">
        <v>0</v>
      </c>
      <c r="V7" s="137"/>
      <c r="W7" s="68">
        <f t="shared" si="3"/>
        <v>10.9</v>
      </c>
    </row>
    <row r="8" spans="1:23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5464.6</v>
      </c>
      <c r="R8" s="112">
        <v>0</v>
      </c>
      <c r="S8" s="113">
        <v>0</v>
      </c>
      <c r="T8" s="104">
        <v>0</v>
      </c>
      <c r="U8" s="157">
        <v>1</v>
      </c>
      <c r="V8" s="158"/>
      <c r="W8" s="110">
        <f t="shared" si="3"/>
        <v>1</v>
      </c>
    </row>
    <row r="9" spans="1:23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5464.6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5464.6</v>
      </c>
      <c r="R10" s="71">
        <v>0</v>
      </c>
      <c r="S10" s="72">
        <v>0</v>
      </c>
      <c r="T10" s="70">
        <v>0</v>
      </c>
      <c r="U10" s="134">
        <v>0</v>
      </c>
      <c r="V10" s="135"/>
      <c r="W10" s="68">
        <f>R10+S10+U10+T10+V10</f>
        <v>0</v>
      </c>
    </row>
    <row r="11" spans="1:23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5464.6</v>
      </c>
      <c r="R11" s="69">
        <v>0</v>
      </c>
      <c r="S11" s="65">
        <v>0</v>
      </c>
      <c r="T11" s="70">
        <v>0</v>
      </c>
      <c r="U11" s="134">
        <v>0</v>
      </c>
      <c r="V11" s="135"/>
      <c r="W11" s="68">
        <f t="shared" si="3"/>
        <v>0</v>
      </c>
    </row>
    <row r="12" spans="1:23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5464.6</v>
      </c>
      <c r="R12" s="69">
        <v>0</v>
      </c>
      <c r="S12" s="65">
        <v>0</v>
      </c>
      <c r="T12" s="70">
        <v>0</v>
      </c>
      <c r="U12" s="134">
        <v>0</v>
      </c>
      <c r="V12" s="135"/>
      <c r="W12" s="68">
        <f t="shared" si="3"/>
        <v>0</v>
      </c>
    </row>
    <row r="13" spans="1:23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5464.6</v>
      </c>
      <c r="R13" s="69">
        <v>0</v>
      </c>
      <c r="S13" s="65">
        <v>0</v>
      </c>
      <c r="T13" s="70">
        <v>0</v>
      </c>
      <c r="U13" s="134">
        <v>0</v>
      </c>
      <c r="V13" s="135"/>
      <c r="W13" s="68">
        <f t="shared" si="3"/>
        <v>0</v>
      </c>
    </row>
    <row r="14" spans="1:23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5464.6</v>
      </c>
      <c r="R14" s="69">
        <v>0</v>
      </c>
      <c r="S14" s="65">
        <v>0</v>
      </c>
      <c r="T14" s="74">
        <v>0</v>
      </c>
      <c r="U14" s="134">
        <v>0</v>
      </c>
      <c r="V14" s="135"/>
      <c r="W14" s="68">
        <f t="shared" si="3"/>
        <v>0</v>
      </c>
    </row>
    <row r="15" spans="1:23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5464.6</v>
      </c>
      <c r="R15" s="69">
        <v>0</v>
      </c>
      <c r="S15" s="65">
        <v>0</v>
      </c>
      <c r="T15" s="74">
        <v>0</v>
      </c>
      <c r="U15" s="134">
        <v>0</v>
      </c>
      <c r="V15" s="135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5464.6</v>
      </c>
      <c r="R16" s="69"/>
      <c r="S16" s="65"/>
      <c r="T16" s="74"/>
      <c r="U16" s="134"/>
      <c r="V16" s="135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5464.6</v>
      </c>
      <c r="R17" s="69"/>
      <c r="S17" s="65"/>
      <c r="T17" s="74"/>
      <c r="U17" s="134"/>
      <c r="V17" s="135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5464.6</v>
      </c>
      <c r="R18" s="69"/>
      <c r="S18" s="65"/>
      <c r="T18" s="70"/>
      <c r="U18" s="134"/>
      <c r="V18" s="135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5464.6</v>
      </c>
      <c r="R19" s="69"/>
      <c r="S19" s="65"/>
      <c r="T19" s="70"/>
      <c r="U19" s="134"/>
      <c r="V19" s="135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5464.6</v>
      </c>
      <c r="R20" s="69"/>
      <c r="S20" s="65"/>
      <c r="T20" s="70"/>
      <c r="U20" s="134"/>
      <c r="V20" s="135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5464.6</v>
      </c>
      <c r="R21" s="102"/>
      <c r="S21" s="103"/>
      <c r="T21" s="104"/>
      <c r="U21" s="134"/>
      <c r="V21" s="135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5464.6</v>
      </c>
      <c r="R22" s="102"/>
      <c r="S22" s="103"/>
      <c r="T22" s="104"/>
      <c r="U22" s="134"/>
      <c r="V22" s="135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5464.6</v>
      </c>
      <c r="R23" s="102"/>
      <c r="S23" s="103"/>
      <c r="T23" s="104"/>
      <c r="U23" s="134"/>
      <c r="V23" s="135"/>
      <c r="W23" s="68">
        <f t="shared" si="3"/>
        <v>0</v>
      </c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5464.6</v>
      </c>
      <c r="R24" s="102"/>
      <c r="S24" s="103"/>
      <c r="T24" s="104"/>
      <c r="U24" s="134"/>
      <c r="V24" s="135"/>
      <c r="W24" s="68">
        <f t="shared" si="3"/>
        <v>0</v>
      </c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5464.6</v>
      </c>
      <c r="R25" s="98"/>
      <c r="S25" s="99"/>
      <c r="T25" s="100"/>
      <c r="U25" s="146"/>
      <c r="V25" s="147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42815</v>
      </c>
      <c r="C26" s="85">
        <f t="shared" si="4"/>
        <v>528.3399999999999</v>
      </c>
      <c r="D26" s="107">
        <f t="shared" si="4"/>
        <v>528.3399999999999</v>
      </c>
      <c r="E26" s="107">
        <f t="shared" si="4"/>
        <v>0</v>
      </c>
      <c r="F26" s="85">
        <f t="shared" si="4"/>
        <v>1822</v>
      </c>
      <c r="G26" s="85">
        <f t="shared" si="4"/>
        <v>4145.4</v>
      </c>
      <c r="H26" s="85">
        <f t="shared" si="4"/>
        <v>13282.48</v>
      </c>
      <c r="I26" s="85">
        <f t="shared" si="4"/>
        <v>408.4</v>
      </c>
      <c r="J26" s="85">
        <f t="shared" si="4"/>
        <v>353.8</v>
      </c>
      <c r="K26" s="85">
        <f t="shared" si="4"/>
        <v>608.6</v>
      </c>
      <c r="L26" s="85">
        <f t="shared" si="4"/>
        <v>1192.5</v>
      </c>
      <c r="M26" s="84">
        <f t="shared" si="4"/>
        <v>418.0799999999997</v>
      </c>
      <c r="N26" s="84">
        <f t="shared" si="4"/>
        <v>65574.6</v>
      </c>
      <c r="O26" s="84">
        <f t="shared" si="4"/>
        <v>132000</v>
      </c>
      <c r="P26" s="86">
        <f>N26/O26</f>
        <v>0.4967772727272728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48">
        <f>SUM(U4:U25)</f>
        <v>1</v>
      </c>
      <c r="V26" s="149"/>
      <c r="W26" s="111">
        <f>R26+S26+U26+T26+V26</f>
        <v>1508.1000000000001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33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 t="s">
        <v>29</v>
      </c>
      <c r="S30" s="151"/>
      <c r="T30" s="151"/>
      <c r="U30" s="151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>
        <v>43299</v>
      </c>
      <c r="S31" s="152">
        <v>1.88</v>
      </c>
      <c r="T31" s="152"/>
      <c r="U31" s="152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9"/>
      <c r="S32" s="152"/>
      <c r="T32" s="152"/>
      <c r="U32" s="152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 t="s">
        <v>30</v>
      </c>
      <c r="S39" s="150"/>
      <c r="T39" s="150"/>
      <c r="U39" s="150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6" t="s">
        <v>31</v>
      </c>
      <c r="S40" s="156"/>
      <c r="T40" s="156"/>
      <c r="U40" s="15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>
        <v>43299</v>
      </c>
      <c r="S41" s="140">
        <v>1083.8231599999983</v>
      </c>
      <c r="T41" s="141"/>
      <c r="U41" s="14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9"/>
      <c r="S42" s="143"/>
      <c r="T42" s="144"/>
      <c r="U42" s="14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8" t="s">
        <v>106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9"/>
      <c r="M26" s="179"/>
      <c r="N26" s="179"/>
    </row>
    <row r="27" spans="1:16" ht="54" customHeight="1">
      <c r="A27" s="173" t="s">
        <v>32</v>
      </c>
      <c r="B27" s="169" t="s">
        <v>43</v>
      </c>
      <c r="C27" s="169"/>
      <c r="D27" s="163" t="s">
        <v>49</v>
      </c>
      <c r="E27" s="175"/>
      <c r="F27" s="176" t="s">
        <v>44</v>
      </c>
      <c r="G27" s="162"/>
      <c r="H27" s="177" t="s">
        <v>52</v>
      </c>
      <c r="I27" s="163"/>
      <c r="J27" s="170"/>
      <c r="K27" s="171"/>
      <c r="L27" s="166" t="s">
        <v>36</v>
      </c>
      <c r="M27" s="167"/>
      <c r="N27" s="168"/>
      <c r="O27" s="160" t="s">
        <v>107</v>
      </c>
      <c r="P27" s="161"/>
    </row>
    <row r="28" spans="1:16" ht="30.75" customHeight="1">
      <c r="A28" s="174"/>
      <c r="B28" s="44" t="s">
        <v>103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2"/>
      <c r="P28" s="163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1597.04</v>
      </c>
      <c r="F29" s="45">
        <v>14000</v>
      </c>
      <c r="G29" s="45">
        <v>4468.09</v>
      </c>
      <c r="H29" s="45">
        <v>14</v>
      </c>
      <c r="I29" s="45">
        <v>9</v>
      </c>
      <c r="J29" s="45"/>
      <c r="K29" s="45"/>
      <c r="L29" s="59">
        <f>H29+F29+D29+J29+B29</f>
        <v>22029.03</v>
      </c>
      <c r="M29" s="46">
        <f>C29+E29+G29+I29</f>
        <v>7778.01</v>
      </c>
      <c r="N29" s="47">
        <f>M29-L29</f>
        <v>-14251.019999999999</v>
      </c>
      <c r="O29" s="164">
        <f>липень!S31</f>
        <v>1.88</v>
      </c>
      <c r="P29" s="16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510812.6</v>
      </c>
      <c r="F48" s="1" t="s">
        <v>22</v>
      </c>
      <c r="G48" s="6"/>
      <c r="H48" s="17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103741.1</v>
      </c>
      <c r="G49" s="6"/>
      <c r="H49" s="17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141934.97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17022.98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59537.08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23628.599999999973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866728.45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1597.04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9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108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2018-07-18T09:47:33Z</dcterms:modified>
  <cp:category/>
  <cp:version/>
  <cp:contentType/>
  <cp:contentStatus/>
</cp:coreProperties>
</file>